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5" windowHeight="10860" tabRatio="264" activeTab="0"/>
  </bookViews>
  <sheets>
    <sheet name="оценка" sheetId="1" r:id="rId1"/>
  </sheets>
  <definedNames/>
  <calcPr fullCalcOnLoad="1"/>
</workbook>
</file>

<file path=xl/sharedStrings.xml><?xml version="1.0" encoding="utf-8"?>
<sst xmlns="http://schemas.openxmlformats.org/spreadsheetml/2006/main" count="184" uniqueCount="111">
  <si>
    <t>(тыс. рублей)</t>
  </si>
  <si>
    <t>Код доходов, код расходов</t>
  </si>
  <si>
    <t>Наименование показателей</t>
  </si>
  <si>
    <t>в том числе:</t>
  </si>
  <si>
    <t>РАСХОДЫ БЮДЖЕТА-ВСЕГО:</t>
  </si>
  <si>
    <t>000 0100 0000000 000 000</t>
  </si>
  <si>
    <t>Общегосударственные вопросы-всего:</t>
  </si>
  <si>
    <t>000 0102 0000000 000 000</t>
  </si>
  <si>
    <t>Функционирование высшего должностного лица субъекта Российской Федерации и муниципального образования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</si>
  <si>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</si>
  <si>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</si>
  <si>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000 0104 0000000 000 000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</si>
  <si>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</si>
  <si>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000 0105 0000000 000 000</t>
  </si>
  <si>
    <t>Судебная система</t>
  </si>
  <si>
    <t>000 0106 0000000 000 000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</si>
  <si>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</si>
  <si>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000 0113 0000000 000 000</t>
  </si>
  <si>
    <t>Другие  общегосударственные вопросы</t>
  </si>
  <si>
    <t>000 0400 0000000 000 000</t>
  </si>
  <si>
    <t>Национальная экономика-всего:</t>
  </si>
  <si>
    <t>000 0412 0000000 000 000</t>
  </si>
  <si>
    <t>Другие вопросы в области национальной экономики</t>
  </si>
  <si>
    <t>000 0700 0000000 000 000</t>
  </si>
  <si>
    <t>Образование-всего</t>
  </si>
  <si>
    <t>000 0701 0000000 000 000</t>
  </si>
  <si>
    <t>Дошкольное образование</t>
  </si>
  <si>
    <t>000 0702 0000000 000 000</t>
  </si>
  <si>
    <t>Общее образование</t>
  </si>
  <si>
    <t>000 0707 0000000 000 000</t>
  </si>
  <si>
    <t>Молодежная политика и оздоровление детей</t>
  </si>
  <si>
    <t>000 0709 0000000 000 000</t>
  </si>
  <si>
    <t>Другие вопросы в области образования</t>
  </si>
  <si>
    <t>000 0800 0000000 000 000</t>
  </si>
  <si>
    <t>Культура, кинематография-всего:</t>
  </si>
  <si>
    <t>000 0801 0000000 000 000</t>
  </si>
  <si>
    <t>Культура</t>
  </si>
  <si>
    <t>000 0804 0000000 000 000</t>
  </si>
  <si>
    <t>Другие вопросы в области культуры, кинематографии</t>
  </si>
  <si>
    <t>000 1000 0000000 000 000</t>
  </si>
  <si>
    <t>Социальная политика-всего:</t>
  </si>
  <si>
    <t>000 1001 0000000 000 000</t>
  </si>
  <si>
    <t>Пенсионное обеспечение</t>
  </si>
  <si>
    <t>000 1004 0000000 000 000</t>
  </si>
  <si>
    <t>Охрана семьи и детства</t>
  </si>
  <si>
    <t>000 1100 0000000 000 000</t>
  </si>
  <si>
    <t>Физическая культура и спорт-всего:</t>
  </si>
  <si>
    <t>000 1200 0000000 000 000</t>
  </si>
  <si>
    <t>Средства массовой информации-всего:</t>
  </si>
  <si>
    <t>000 1202 0000000 000 000</t>
  </si>
  <si>
    <t>Периодическая печать и издательства</t>
  </si>
  <si>
    <t>000 0408 0000000 000 000</t>
  </si>
  <si>
    <t>000 0705 0000000 000 000</t>
  </si>
  <si>
    <t>Профессиональная подготовка, переподготовка и повышение квалификации</t>
  </si>
  <si>
    <t>Транспорт</t>
  </si>
  <si>
    <t>000 0500 0000000 000 000</t>
  </si>
  <si>
    <t>000 0505 0000000 000 000</t>
  </si>
  <si>
    <t>Другие вопросы в области жилищно-коммунального хозяйства</t>
  </si>
  <si>
    <t>Жилищно-коммунальное хозяйство-всего</t>
  </si>
  <si>
    <t>000 0405 0000000 000 000</t>
  </si>
  <si>
    <t>Сельское хозяйство и рыболовство</t>
  </si>
  <si>
    <t>000 0409 0000000 000 000</t>
  </si>
  <si>
    <t>Дорожное хозяйство</t>
  </si>
  <si>
    <t>000 0501 0000000 000 000</t>
  </si>
  <si>
    <t>Жилищное хозяйство</t>
  </si>
  <si>
    <t>000 0502 0000000 000 000</t>
  </si>
  <si>
    <t>Коммунальное хозяйство</t>
  </si>
  <si>
    <t>000 0503 0000000 000 000</t>
  </si>
  <si>
    <t>Благоустройство</t>
  </si>
  <si>
    <t>000 0703 0000000 000 000</t>
  </si>
  <si>
    <t>Дополнительное образование</t>
  </si>
  <si>
    <t>000 1006 0000000 000 000</t>
  </si>
  <si>
    <t>Другие вопросы в области социальной политики</t>
  </si>
  <si>
    <t>000 0406 0000000 000 000</t>
  </si>
  <si>
    <t>Водное хозяйство</t>
  </si>
  <si>
    <t>000 1003 0000000 000 000</t>
  </si>
  <si>
    <t>Социальное обеспечение населения</t>
  </si>
  <si>
    <t>000 1102 0000000 000 000</t>
  </si>
  <si>
    <t>Массовый спорт</t>
  </si>
  <si>
    <t>000 0111 0000000 000 000</t>
  </si>
  <si>
    <t>000 0300 0000000 000 000</t>
  </si>
  <si>
    <t>000 0309 0000000 000 000</t>
  </si>
  <si>
    <t>Резервный фонд</t>
  </si>
  <si>
    <t>Национальня безопасность и правохранительная деятельность-всего</t>
  </si>
  <si>
    <t>Защита насения  и территории от чрезвычайных ситуаций природного и техногенного хорактера, гражданской обороны</t>
  </si>
  <si>
    <t>План 2023</t>
  </si>
  <si>
    <t>000 0107 0000000 000 000</t>
  </si>
  <si>
    <t>000 0200 0000000 000 000</t>
  </si>
  <si>
    <t>Национальная оборона</t>
  </si>
  <si>
    <t>000 0203 0000000 000 000</t>
  </si>
  <si>
    <t>Мобилизация и вневоинская подготовка</t>
  </si>
  <si>
    <t>000 1101 0000000 000 000</t>
  </si>
  <si>
    <t xml:space="preserve">Физическая культура </t>
  </si>
  <si>
    <t>1</t>
  </si>
  <si>
    <t>5=4-3</t>
  </si>
  <si>
    <t>0,00</t>
  </si>
  <si>
    <t>Отклонение 2022/2021</t>
  </si>
  <si>
    <t>Отклонение 2023/2022</t>
  </si>
  <si>
    <t>План 2024</t>
  </si>
  <si>
    <t>Отклонение 2024/2023</t>
  </si>
  <si>
    <t>Обеспечение проведения выборов и референдумов</t>
  </si>
  <si>
    <t>Сведения  о расходах бюджета Пограничного муниципального округа по разделам, подразделам классификации расходов на 2023 год и плановый период               2024 и 2025 годов в сравнении  с ожидаемым исполнением за текущий финансовый год и отчетным финансовым годом</t>
  </si>
  <si>
    <t>Исполнение 2021</t>
  </si>
  <si>
    <t>Ожидаемое исполнение за 2022 год</t>
  </si>
  <si>
    <t>План 2025</t>
  </si>
  <si>
    <t>Отклонение 2025/2024</t>
  </si>
  <si>
    <t>Отклонение 2023/2021</t>
  </si>
  <si>
    <t>7=6-3</t>
  </si>
  <si>
    <t>8=6-4</t>
  </si>
  <si>
    <t>10=9-6</t>
  </si>
  <si>
    <t>12=11-9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</si>
</sst>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#.00"/>
  </numFmts>
  <fonts count="43">
    <font>
      <sz val="10"/>
      <name val="Arial"/>
      <family val="2"/>
    </font>
    <font>
      <sz val="10"/>
      <name val="Times New Roman"/>
      <family val="1"/>
    </font>
    <font>
      <sz val="13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justify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justify" wrapText="1"/>
    </xf>
    <xf numFmtId="49" fontId="4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33" borderId="0" xfId="0" applyFont="1" applyFill="1" applyAlignment="1">
      <alignment wrapText="1"/>
    </xf>
    <xf numFmtId="0" fontId="6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1" fontId="6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/>
    </xf>
    <xf numFmtId="49" fontId="1" fillId="0" borderId="10" xfId="0" applyNumberFormat="1" applyFont="1" applyBorder="1" applyAlignment="1">
      <alignment horizontal="left" wrapText="1"/>
    </xf>
    <xf numFmtId="4" fontId="7" fillId="0" borderId="0" xfId="0" applyNumberFormat="1" applyFont="1" applyAlignment="1">
      <alignment wrapText="1"/>
    </xf>
    <xf numFmtId="4" fontId="8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justify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1" fontId="4" fillId="7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7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4" fillId="7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62"/>
  <sheetViews>
    <sheetView tabSelected="1" zoomScalePageLayoutView="0" workbookViewId="0" topLeftCell="A34">
      <selection activeCell="G57" sqref="G57"/>
    </sheetView>
  </sheetViews>
  <sheetFormatPr defaultColWidth="11.57421875" defaultRowHeight="12.75"/>
  <cols>
    <col min="1" max="1" width="23.8515625" style="1" customWidth="1"/>
    <col min="2" max="2" width="32.8515625" style="2" customWidth="1"/>
    <col min="3" max="3" width="12.8515625" style="24" customWidth="1"/>
    <col min="4" max="4" width="12.7109375" style="3" customWidth="1"/>
    <col min="5" max="5" width="12.7109375" style="24" customWidth="1"/>
    <col min="6" max="11" width="12.7109375" style="3" customWidth="1"/>
    <col min="12" max="12" width="11.00390625" style="27" customWidth="1"/>
    <col min="13" max="13" width="11.57421875" style="4" hidden="1" customWidth="1"/>
    <col min="14" max="21" width="11.57421875" style="4" customWidth="1"/>
  </cols>
  <sheetData>
    <row r="2" ht="9" customHeight="1"/>
    <row r="3" spans="1:12" ht="56.25" customHeight="1">
      <c r="A3" s="57" t="s">
        <v>101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4:12" ht="16.5" customHeight="1">
      <c r="D4" s="58" t="s">
        <v>0</v>
      </c>
      <c r="E4" s="58"/>
      <c r="F4" s="58"/>
      <c r="G4" s="58"/>
      <c r="H4" s="58"/>
      <c r="I4" s="58"/>
      <c r="J4" s="58"/>
      <c r="K4" s="58"/>
      <c r="L4" s="58"/>
    </row>
    <row r="5" spans="1:12" ht="74.25" customHeight="1">
      <c r="A5" s="38" t="s">
        <v>1</v>
      </c>
      <c r="B5" s="39" t="s">
        <v>2</v>
      </c>
      <c r="C5" s="46" t="s">
        <v>102</v>
      </c>
      <c r="D5" s="40" t="s">
        <v>103</v>
      </c>
      <c r="E5" s="42" t="s">
        <v>96</v>
      </c>
      <c r="F5" s="40" t="s">
        <v>85</v>
      </c>
      <c r="G5" s="42" t="s">
        <v>106</v>
      </c>
      <c r="H5" s="42" t="s">
        <v>97</v>
      </c>
      <c r="I5" s="40" t="s">
        <v>98</v>
      </c>
      <c r="J5" s="42" t="s">
        <v>99</v>
      </c>
      <c r="K5" s="41" t="s">
        <v>104</v>
      </c>
      <c r="L5" s="42" t="s">
        <v>105</v>
      </c>
    </row>
    <row r="6" spans="1:12" ht="20.25" customHeight="1">
      <c r="A6" s="38" t="s">
        <v>93</v>
      </c>
      <c r="B6" s="39">
        <v>2</v>
      </c>
      <c r="C6" s="46">
        <v>3</v>
      </c>
      <c r="D6" s="40">
        <v>4</v>
      </c>
      <c r="E6" s="42">
        <v>5</v>
      </c>
      <c r="F6" s="40">
        <v>6</v>
      </c>
      <c r="G6" s="42">
        <v>7</v>
      </c>
      <c r="H6" s="42">
        <v>8</v>
      </c>
      <c r="I6" s="40">
        <v>9</v>
      </c>
      <c r="J6" s="42">
        <v>10</v>
      </c>
      <c r="K6" s="41">
        <v>11</v>
      </c>
      <c r="L6" s="43">
        <v>12</v>
      </c>
    </row>
    <row r="7" spans="1:12" ht="21" customHeight="1">
      <c r="A7" s="38"/>
      <c r="B7" s="39"/>
      <c r="C7" s="46"/>
      <c r="D7" s="40"/>
      <c r="E7" s="42" t="s">
        <v>94</v>
      </c>
      <c r="F7" s="40"/>
      <c r="G7" s="42" t="s">
        <v>107</v>
      </c>
      <c r="H7" s="42" t="s">
        <v>108</v>
      </c>
      <c r="I7" s="40"/>
      <c r="J7" s="42" t="s">
        <v>109</v>
      </c>
      <c r="K7" s="41"/>
      <c r="L7" s="43" t="s">
        <v>110</v>
      </c>
    </row>
    <row r="8" spans="1:13" ht="36.75" customHeight="1">
      <c r="A8" s="5"/>
      <c r="B8" s="12" t="s">
        <v>4</v>
      </c>
      <c r="C8" s="44">
        <f>C10+C19+C21+C23+C29+C34+C41+C44+C49+C52</f>
        <v>825412.25</v>
      </c>
      <c r="D8" s="44">
        <f>D10+D21+D23+D29+D34+D41+D44+D49+D52+D19</f>
        <v>1013771.9300000002</v>
      </c>
      <c r="E8" s="47">
        <f>D8-C8</f>
        <v>188359.68000000017</v>
      </c>
      <c r="F8" s="44">
        <f>F10+F19+F21+F23+F29+F34+F41+F44+F49+F52</f>
        <v>891560.55</v>
      </c>
      <c r="G8" s="47">
        <f>F8-C8</f>
        <v>66148.30000000005</v>
      </c>
      <c r="H8" s="47">
        <f>F8-D8</f>
        <v>-122211.38000000012</v>
      </c>
      <c r="I8" s="44">
        <f>I10+I19+I21+I23+I29+I34+I41+I44+I49+I52</f>
        <v>827259.2699999999</v>
      </c>
      <c r="J8" s="47">
        <f>I8-F8</f>
        <v>-64301.280000000144</v>
      </c>
      <c r="K8" s="44">
        <f>K10+K19+K21+K23+K29+K34+K41+K44+K49+K52</f>
        <v>822988.0899999999</v>
      </c>
      <c r="L8" s="47">
        <f>K8-I8</f>
        <v>-4271.180000000051</v>
      </c>
      <c r="M8" s="33">
        <f>C8-D8</f>
        <v>-188359.68000000017</v>
      </c>
    </row>
    <row r="9" spans="1:12" ht="13.5" customHeight="1">
      <c r="A9" s="5"/>
      <c r="B9" s="12" t="s">
        <v>3</v>
      </c>
      <c r="C9" s="44"/>
      <c r="D9" s="48"/>
      <c r="E9" s="47"/>
      <c r="F9" s="48"/>
      <c r="G9" s="47"/>
      <c r="H9" s="47"/>
      <c r="I9" s="48"/>
      <c r="J9" s="47"/>
      <c r="K9" s="48"/>
      <c r="L9" s="47"/>
    </row>
    <row r="10" spans="1:21" s="9" customFormat="1" ht="21.75" customHeight="1">
      <c r="A10" s="13" t="s">
        <v>5</v>
      </c>
      <c r="B10" s="7" t="s">
        <v>6</v>
      </c>
      <c r="C10" s="44">
        <f>C11+C12+C13+C14+C15+C18+C17+C16</f>
        <v>120926.8</v>
      </c>
      <c r="D10" s="44">
        <f>D11+D12+D13+D14+D15+D18+D16+D17</f>
        <v>153213.01</v>
      </c>
      <c r="E10" s="47">
        <f aca="true" t="shared" si="0" ref="E10:E53">D10-C10</f>
        <v>32286.210000000006</v>
      </c>
      <c r="F10" s="44">
        <f>F11+F12+F13+F14+F15+F18+F17</f>
        <v>148626.58000000002</v>
      </c>
      <c r="G10" s="47">
        <f aca="true" t="shared" si="1" ref="G10:G53">F10-C10</f>
        <v>27699.780000000013</v>
      </c>
      <c r="H10" s="47">
        <f aca="true" t="shared" si="2" ref="H10:H53">F10-D10</f>
        <v>-4586.429999999993</v>
      </c>
      <c r="I10" s="44">
        <f>I11+I12+I13+I14+I15+I18+I17</f>
        <v>150148.41</v>
      </c>
      <c r="J10" s="47">
        <f>I10-F10</f>
        <v>1521.8299999999872</v>
      </c>
      <c r="K10" s="44">
        <f>K11+K12+K13+K14+K15+K18+K17+K16</f>
        <v>153311.74</v>
      </c>
      <c r="L10" s="47">
        <f>K10-I10</f>
        <v>3163.329999999987</v>
      </c>
      <c r="M10" s="33">
        <f aca="true" t="shared" si="3" ref="M10:M53">C10-D10</f>
        <v>-32286.210000000006</v>
      </c>
      <c r="N10" s="8"/>
      <c r="O10" s="8"/>
      <c r="P10" s="8"/>
      <c r="Q10" s="8"/>
      <c r="R10" s="8"/>
      <c r="S10" s="8"/>
      <c r="T10" s="8"/>
      <c r="U10" s="8"/>
    </row>
    <row r="11" spans="1:13" ht="59.25" customHeight="1">
      <c r="A11" s="14" t="s">
        <v>7</v>
      </c>
      <c r="B11" s="11" t="s">
        <v>8</v>
      </c>
      <c r="C11" s="45">
        <v>2049.82</v>
      </c>
      <c r="D11" s="49">
        <v>2521.71</v>
      </c>
      <c r="E11" s="47">
        <f t="shared" si="0"/>
        <v>471.8899999999999</v>
      </c>
      <c r="F11" s="49">
        <v>2660.45</v>
      </c>
      <c r="G11" s="47">
        <f t="shared" si="1"/>
        <v>610.6299999999997</v>
      </c>
      <c r="H11" s="47">
        <f t="shared" si="2"/>
        <v>138.73999999999978</v>
      </c>
      <c r="I11" s="49">
        <v>2660.45</v>
      </c>
      <c r="J11" s="50" t="s">
        <v>95</v>
      </c>
      <c r="K11" s="49">
        <v>2660.45</v>
      </c>
      <c r="L11" s="47" t="s">
        <v>95</v>
      </c>
      <c r="M11" s="33">
        <f t="shared" si="3"/>
        <v>-471.8899999999999</v>
      </c>
    </row>
    <row r="12" spans="1:13" ht="70.5" customHeight="1">
      <c r="A12" s="14" t="s">
        <v>9</v>
      </c>
      <c r="B12" s="11" t="s">
        <v>10</v>
      </c>
      <c r="C12" s="45">
        <v>3395.86</v>
      </c>
      <c r="D12" s="49">
        <v>4100.48</v>
      </c>
      <c r="E12" s="47">
        <f t="shared" si="0"/>
        <v>704.6199999999994</v>
      </c>
      <c r="F12" s="49">
        <v>4338.33</v>
      </c>
      <c r="G12" s="47">
        <f t="shared" si="1"/>
        <v>942.4699999999998</v>
      </c>
      <c r="H12" s="47">
        <f t="shared" si="2"/>
        <v>237.85000000000036</v>
      </c>
      <c r="I12" s="49">
        <v>4338.33</v>
      </c>
      <c r="J12" s="50" t="s">
        <v>95</v>
      </c>
      <c r="K12" s="49">
        <v>4338.33</v>
      </c>
      <c r="L12" s="47" t="s">
        <v>95</v>
      </c>
      <c r="M12" s="33">
        <f t="shared" si="3"/>
        <v>-704.6199999999994</v>
      </c>
    </row>
    <row r="13" spans="1:13" ht="81.75" customHeight="1">
      <c r="A13" s="14" t="s">
        <v>11</v>
      </c>
      <c r="B13" s="11" t="s">
        <v>12</v>
      </c>
      <c r="C13" s="45">
        <v>11409.88</v>
      </c>
      <c r="D13" s="49">
        <v>12666.69</v>
      </c>
      <c r="E13" s="47">
        <f t="shared" si="0"/>
        <v>1256.8100000000013</v>
      </c>
      <c r="F13" s="49">
        <v>15285.28</v>
      </c>
      <c r="G13" s="47">
        <f t="shared" si="1"/>
        <v>3875.4000000000015</v>
      </c>
      <c r="H13" s="47">
        <f t="shared" si="2"/>
        <v>2618.59</v>
      </c>
      <c r="I13" s="49">
        <v>15285.28</v>
      </c>
      <c r="J13" s="50" t="s">
        <v>95</v>
      </c>
      <c r="K13" s="49">
        <v>15285.28</v>
      </c>
      <c r="L13" s="47" t="s">
        <v>95</v>
      </c>
      <c r="M13" s="33">
        <f t="shared" si="3"/>
        <v>-1256.8100000000013</v>
      </c>
    </row>
    <row r="14" spans="1:13" ht="18.75" customHeight="1">
      <c r="A14" s="14" t="s">
        <v>13</v>
      </c>
      <c r="B14" s="15" t="s">
        <v>14</v>
      </c>
      <c r="C14" s="45">
        <v>35.47</v>
      </c>
      <c r="D14" s="45">
        <v>238.08</v>
      </c>
      <c r="E14" s="47">
        <f t="shared" si="0"/>
        <v>202.61</v>
      </c>
      <c r="F14" s="45">
        <v>14.51</v>
      </c>
      <c r="G14" s="47">
        <f t="shared" si="1"/>
        <v>-20.96</v>
      </c>
      <c r="H14" s="47">
        <f t="shared" si="2"/>
        <v>-223.57000000000002</v>
      </c>
      <c r="I14" s="45">
        <v>12.9</v>
      </c>
      <c r="J14" s="47">
        <f>I14-F14</f>
        <v>-1.6099999999999994</v>
      </c>
      <c r="K14" s="49">
        <v>12.9</v>
      </c>
      <c r="L14" s="47">
        <f>K14-I14</f>
        <v>0</v>
      </c>
      <c r="M14" s="33">
        <f t="shared" si="3"/>
        <v>-202.61</v>
      </c>
    </row>
    <row r="15" spans="1:13" ht="55.5" customHeight="1">
      <c r="A15" s="14" t="s">
        <v>15</v>
      </c>
      <c r="B15" s="11" t="s">
        <v>16</v>
      </c>
      <c r="C15" s="45">
        <v>5947.61</v>
      </c>
      <c r="D15" s="49">
        <v>7355</v>
      </c>
      <c r="E15" s="47">
        <f t="shared" si="0"/>
        <v>1407.3900000000003</v>
      </c>
      <c r="F15" s="49">
        <v>7824.26</v>
      </c>
      <c r="G15" s="47">
        <f t="shared" si="1"/>
        <v>1876.6500000000005</v>
      </c>
      <c r="H15" s="47">
        <f t="shared" si="2"/>
        <v>469.2600000000002</v>
      </c>
      <c r="I15" s="49">
        <v>7824.26</v>
      </c>
      <c r="J15" s="47" t="s">
        <v>95</v>
      </c>
      <c r="K15" s="49">
        <v>7824.26</v>
      </c>
      <c r="L15" s="47" t="s">
        <v>95</v>
      </c>
      <c r="M15" s="32">
        <f t="shared" si="3"/>
        <v>-1407.3900000000003</v>
      </c>
    </row>
    <row r="16" spans="1:13" ht="37.5" customHeight="1">
      <c r="A16" s="14" t="s">
        <v>86</v>
      </c>
      <c r="B16" s="11" t="s">
        <v>100</v>
      </c>
      <c r="C16" s="45">
        <v>260</v>
      </c>
      <c r="D16" s="49">
        <v>0</v>
      </c>
      <c r="E16" s="47">
        <f t="shared" si="0"/>
        <v>-260</v>
      </c>
      <c r="F16" s="49" t="s">
        <v>95</v>
      </c>
      <c r="G16" s="47">
        <f t="shared" si="1"/>
        <v>-260</v>
      </c>
      <c r="H16" s="47" t="s">
        <v>95</v>
      </c>
      <c r="I16" s="49" t="s">
        <v>95</v>
      </c>
      <c r="J16" s="47" t="s">
        <v>95</v>
      </c>
      <c r="K16" s="49">
        <v>4386</v>
      </c>
      <c r="L16" s="47" t="s">
        <v>95</v>
      </c>
      <c r="M16" s="32"/>
    </row>
    <row r="17" spans="1:13" ht="25.5" customHeight="1">
      <c r="A17" s="14" t="s">
        <v>79</v>
      </c>
      <c r="B17" s="11" t="s">
        <v>82</v>
      </c>
      <c r="C17" s="45" t="s">
        <v>95</v>
      </c>
      <c r="D17" s="49">
        <v>2301.6</v>
      </c>
      <c r="E17" s="47" t="s">
        <v>95</v>
      </c>
      <c r="F17" s="49">
        <v>1000</v>
      </c>
      <c r="G17" s="47">
        <f t="shared" si="1"/>
        <v>1000</v>
      </c>
      <c r="H17" s="47">
        <f t="shared" si="2"/>
        <v>-1301.6</v>
      </c>
      <c r="I17" s="49">
        <v>2359.1</v>
      </c>
      <c r="J17" s="47" t="s">
        <v>95</v>
      </c>
      <c r="K17" s="49">
        <v>1000</v>
      </c>
      <c r="L17" s="47" t="s">
        <v>95</v>
      </c>
      <c r="M17" s="32">
        <f t="shared" si="3"/>
        <v>-2301.6</v>
      </c>
    </row>
    <row r="18" spans="1:13" ht="17.25" customHeight="1">
      <c r="A18" s="14" t="s">
        <v>17</v>
      </c>
      <c r="B18" s="15" t="s">
        <v>18</v>
      </c>
      <c r="C18" s="45">
        <v>97828.16</v>
      </c>
      <c r="D18" s="45">
        <v>124029.45</v>
      </c>
      <c r="E18" s="47">
        <f t="shared" si="0"/>
        <v>26201.289999999994</v>
      </c>
      <c r="F18" s="45">
        <v>117503.75</v>
      </c>
      <c r="G18" s="47">
        <f t="shared" si="1"/>
        <v>19675.589999999997</v>
      </c>
      <c r="H18" s="47">
        <f t="shared" si="2"/>
        <v>-6525.699999999997</v>
      </c>
      <c r="I18" s="45">
        <v>117668.09</v>
      </c>
      <c r="J18" s="47">
        <f>I18-F18</f>
        <v>164.3399999999965</v>
      </c>
      <c r="K18" s="51">
        <v>117804.52</v>
      </c>
      <c r="L18" s="47">
        <f>K18-I18</f>
        <v>136.43000000000757</v>
      </c>
      <c r="M18" s="32">
        <f t="shared" si="3"/>
        <v>-26201.289999999994</v>
      </c>
    </row>
    <row r="19" spans="1:13" ht="16.5" customHeight="1">
      <c r="A19" s="36" t="s">
        <v>87</v>
      </c>
      <c r="B19" s="37" t="s">
        <v>88</v>
      </c>
      <c r="C19" s="44">
        <f>C20</f>
        <v>333.58</v>
      </c>
      <c r="D19" s="44">
        <f>D20</f>
        <v>366.79</v>
      </c>
      <c r="E19" s="47">
        <f t="shared" si="0"/>
        <v>33.210000000000036</v>
      </c>
      <c r="F19" s="44">
        <f>F20</f>
        <v>420.25</v>
      </c>
      <c r="G19" s="47">
        <f t="shared" si="1"/>
        <v>86.67000000000002</v>
      </c>
      <c r="H19" s="47">
        <f>F19-D19</f>
        <v>53.45999999999998</v>
      </c>
      <c r="I19" s="47">
        <f>I20</f>
        <v>435.28</v>
      </c>
      <c r="J19" s="47">
        <f>I19-F19</f>
        <v>15.029999999999973</v>
      </c>
      <c r="K19" s="44">
        <f>K20</f>
        <v>451.04</v>
      </c>
      <c r="L19" s="47">
        <f>K19-I19</f>
        <v>15.760000000000048</v>
      </c>
      <c r="M19" s="32"/>
    </row>
    <row r="20" spans="1:13" ht="17.25" customHeight="1">
      <c r="A20" s="14" t="s">
        <v>89</v>
      </c>
      <c r="B20" s="15" t="s">
        <v>90</v>
      </c>
      <c r="C20" s="45">
        <v>333.58</v>
      </c>
      <c r="D20" s="45">
        <v>366.79</v>
      </c>
      <c r="E20" s="47">
        <f t="shared" si="0"/>
        <v>33.210000000000036</v>
      </c>
      <c r="F20" s="45">
        <v>420.25</v>
      </c>
      <c r="G20" s="47">
        <f t="shared" si="1"/>
        <v>86.67000000000002</v>
      </c>
      <c r="H20" s="47">
        <f t="shared" si="2"/>
        <v>53.45999999999998</v>
      </c>
      <c r="I20" s="45">
        <v>435.28</v>
      </c>
      <c r="J20" s="47">
        <f>I20-F20</f>
        <v>15.029999999999973</v>
      </c>
      <c r="K20" s="49">
        <v>451.04</v>
      </c>
      <c r="L20" s="47">
        <f>K20-I20</f>
        <v>15.760000000000048</v>
      </c>
      <c r="M20" s="32"/>
    </row>
    <row r="21" spans="1:14" ht="45" customHeight="1">
      <c r="A21" s="13" t="s">
        <v>80</v>
      </c>
      <c r="B21" s="16" t="s">
        <v>83</v>
      </c>
      <c r="C21" s="44">
        <f>C22</f>
        <v>0</v>
      </c>
      <c r="D21" s="48">
        <f>D22</f>
        <v>0</v>
      </c>
      <c r="E21" s="47">
        <f t="shared" si="0"/>
        <v>0</v>
      </c>
      <c r="F21" s="48" t="s">
        <v>95</v>
      </c>
      <c r="G21" s="47">
        <f t="shared" si="1"/>
        <v>0</v>
      </c>
      <c r="H21" s="47">
        <f t="shared" si="2"/>
        <v>0</v>
      </c>
      <c r="I21" s="48" t="s">
        <v>95</v>
      </c>
      <c r="J21" s="47" t="s">
        <v>95</v>
      </c>
      <c r="K21" s="48" t="s">
        <v>95</v>
      </c>
      <c r="L21" s="47" t="s">
        <v>95</v>
      </c>
      <c r="M21" s="33">
        <f t="shared" si="3"/>
        <v>0</v>
      </c>
      <c r="N21" s="34"/>
    </row>
    <row r="22" spans="1:13" ht="62.25" customHeight="1">
      <c r="A22" s="14" t="s">
        <v>81</v>
      </c>
      <c r="B22" s="15" t="s">
        <v>84</v>
      </c>
      <c r="C22" s="45">
        <v>0</v>
      </c>
      <c r="D22" s="49">
        <v>0</v>
      </c>
      <c r="E22" s="47">
        <f t="shared" si="0"/>
        <v>0</v>
      </c>
      <c r="F22" s="49" t="s">
        <v>95</v>
      </c>
      <c r="G22" s="47">
        <f t="shared" si="1"/>
        <v>0</v>
      </c>
      <c r="H22" s="47">
        <f t="shared" si="2"/>
        <v>0</v>
      </c>
      <c r="I22" s="49" t="s">
        <v>95</v>
      </c>
      <c r="J22" s="47" t="s">
        <v>95</v>
      </c>
      <c r="K22" s="49" t="s">
        <v>95</v>
      </c>
      <c r="L22" s="47" t="s">
        <v>95</v>
      </c>
      <c r="M22" s="32">
        <f t="shared" si="3"/>
        <v>0</v>
      </c>
    </row>
    <row r="23" spans="1:21" s="9" customFormat="1" ht="16.5" customHeight="1">
      <c r="A23" s="13" t="s">
        <v>19</v>
      </c>
      <c r="B23" s="7" t="s">
        <v>20</v>
      </c>
      <c r="C23" s="44">
        <f>C26+C28+C24+C27+C25</f>
        <v>46215.759999999995</v>
      </c>
      <c r="D23" s="44">
        <f>D26+D28+D24+D27+D25</f>
        <v>53547.87</v>
      </c>
      <c r="E23" s="47">
        <f t="shared" si="0"/>
        <v>7332.110000000008</v>
      </c>
      <c r="F23" s="44">
        <f>F26+F28+F24+F27+F25</f>
        <v>16556.71</v>
      </c>
      <c r="G23" s="47">
        <f t="shared" si="1"/>
        <v>-29659.049999999996</v>
      </c>
      <c r="H23" s="47">
        <f t="shared" si="2"/>
        <v>-36991.16</v>
      </c>
      <c r="I23" s="44">
        <f>I26+I28+I24+I27+I25</f>
        <v>36975.3</v>
      </c>
      <c r="J23" s="47">
        <f>I23-F23</f>
        <v>20418.590000000004</v>
      </c>
      <c r="K23" s="44">
        <f>K26+K28+K24+K27+K25</f>
        <v>13926.09</v>
      </c>
      <c r="L23" s="47">
        <f>K23-I23</f>
        <v>-23049.210000000003</v>
      </c>
      <c r="M23" s="33">
        <f t="shared" si="3"/>
        <v>-7332.110000000008</v>
      </c>
      <c r="N23" s="8"/>
      <c r="O23" s="8"/>
      <c r="P23" s="8"/>
      <c r="Q23" s="8"/>
      <c r="R23" s="8"/>
      <c r="S23" s="8"/>
      <c r="T23" s="8"/>
      <c r="U23" s="8"/>
    </row>
    <row r="24" spans="1:21" s="9" customFormat="1" ht="16.5" customHeight="1">
      <c r="A24" s="14" t="s">
        <v>59</v>
      </c>
      <c r="B24" s="11" t="s">
        <v>60</v>
      </c>
      <c r="C24" s="45" t="s">
        <v>95</v>
      </c>
      <c r="D24" s="45">
        <v>1607.75</v>
      </c>
      <c r="E24" s="47" t="s">
        <v>95</v>
      </c>
      <c r="F24" s="45">
        <v>2801.61</v>
      </c>
      <c r="G24" s="47">
        <f t="shared" si="1"/>
        <v>2801.61</v>
      </c>
      <c r="H24" s="47">
        <f t="shared" si="2"/>
        <v>1193.8600000000001</v>
      </c>
      <c r="I24" s="45">
        <v>1949.53</v>
      </c>
      <c r="J24" s="47" t="s">
        <v>95</v>
      </c>
      <c r="K24" s="49">
        <v>1949.53</v>
      </c>
      <c r="L24" s="47">
        <f>K24-I24</f>
        <v>0</v>
      </c>
      <c r="M24" s="32">
        <f t="shared" si="3"/>
        <v>-1607.75</v>
      </c>
      <c r="N24" s="35"/>
      <c r="O24" s="8"/>
      <c r="P24" s="8"/>
      <c r="Q24" s="8"/>
      <c r="R24" s="8"/>
      <c r="S24" s="8"/>
      <c r="T24" s="8"/>
      <c r="U24" s="8"/>
    </row>
    <row r="25" spans="1:21" s="9" customFormat="1" ht="16.5" customHeight="1">
      <c r="A25" s="14" t="s">
        <v>73</v>
      </c>
      <c r="B25" s="11" t="s">
        <v>74</v>
      </c>
      <c r="C25" s="45">
        <v>0</v>
      </c>
      <c r="D25" s="45">
        <v>0</v>
      </c>
      <c r="E25" s="47">
        <f t="shared" si="0"/>
        <v>0</v>
      </c>
      <c r="F25" s="45" t="s">
        <v>95</v>
      </c>
      <c r="G25" s="47">
        <f t="shared" si="1"/>
        <v>0</v>
      </c>
      <c r="H25" s="47">
        <f t="shared" si="2"/>
        <v>0</v>
      </c>
      <c r="I25" s="45" t="s">
        <v>95</v>
      </c>
      <c r="J25" s="47" t="s">
        <v>95</v>
      </c>
      <c r="K25" s="49" t="s">
        <v>95</v>
      </c>
      <c r="L25" s="47" t="s">
        <v>95</v>
      </c>
      <c r="M25" s="32">
        <f t="shared" si="3"/>
        <v>0</v>
      </c>
      <c r="N25" s="8"/>
      <c r="O25" s="8"/>
      <c r="P25" s="8"/>
      <c r="Q25" s="8"/>
      <c r="R25" s="8"/>
      <c r="S25" s="8"/>
      <c r="T25" s="8"/>
      <c r="U25" s="8"/>
    </row>
    <row r="26" spans="1:21" s="23" customFormat="1" ht="16.5" customHeight="1">
      <c r="A26" s="14" t="s">
        <v>51</v>
      </c>
      <c r="B26" s="11" t="s">
        <v>54</v>
      </c>
      <c r="C26" s="45">
        <v>2820.91</v>
      </c>
      <c r="D26" s="49">
        <v>3525</v>
      </c>
      <c r="E26" s="47">
        <f t="shared" si="0"/>
        <v>704.0900000000001</v>
      </c>
      <c r="F26" s="49">
        <v>3528.39</v>
      </c>
      <c r="G26" s="47">
        <f t="shared" si="1"/>
        <v>707.48</v>
      </c>
      <c r="H26" s="47">
        <f t="shared" si="2"/>
        <v>3.3899999999998727</v>
      </c>
      <c r="I26" s="49">
        <v>3528.39</v>
      </c>
      <c r="J26" s="47" t="s">
        <v>95</v>
      </c>
      <c r="K26" s="49">
        <v>3528.39</v>
      </c>
      <c r="L26" s="47">
        <f>K26-I26</f>
        <v>0</v>
      </c>
      <c r="M26" s="32">
        <f t="shared" si="3"/>
        <v>-704.0900000000001</v>
      </c>
      <c r="N26" s="4"/>
      <c r="O26" s="4"/>
      <c r="P26" s="4"/>
      <c r="Q26" s="4"/>
      <c r="R26" s="4"/>
      <c r="S26" s="4"/>
      <c r="T26" s="4"/>
      <c r="U26" s="4"/>
    </row>
    <row r="27" spans="1:21" s="23" customFormat="1" ht="16.5" customHeight="1">
      <c r="A27" s="14" t="s">
        <v>61</v>
      </c>
      <c r="B27" s="11" t="s">
        <v>62</v>
      </c>
      <c r="C27" s="45">
        <v>43065.92</v>
      </c>
      <c r="D27" s="45">
        <v>46241.12</v>
      </c>
      <c r="E27" s="47">
        <f t="shared" si="0"/>
        <v>3175.2000000000044</v>
      </c>
      <c r="F27" s="45">
        <v>10176.71</v>
      </c>
      <c r="G27" s="47">
        <f t="shared" si="1"/>
        <v>-32889.21</v>
      </c>
      <c r="H27" s="47">
        <f t="shared" si="2"/>
        <v>-36064.41</v>
      </c>
      <c r="I27" s="45">
        <v>31447.38</v>
      </c>
      <c r="J27" s="47" t="s">
        <v>95</v>
      </c>
      <c r="K27" s="49">
        <v>8398.17</v>
      </c>
      <c r="L27" s="47" t="s">
        <v>95</v>
      </c>
      <c r="M27" s="32">
        <f t="shared" si="3"/>
        <v>-3175.2000000000044</v>
      </c>
      <c r="N27" s="4"/>
      <c r="O27" s="4"/>
      <c r="P27" s="4"/>
      <c r="Q27" s="4"/>
      <c r="R27" s="4"/>
      <c r="S27" s="4"/>
      <c r="T27" s="4"/>
      <c r="U27" s="4"/>
    </row>
    <row r="28" spans="1:13" ht="30.75" customHeight="1">
      <c r="A28" s="14" t="s">
        <v>21</v>
      </c>
      <c r="B28" s="15" t="s">
        <v>22</v>
      </c>
      <c r="C28" s="45">
        <v>328.93</v>
      </c>
      <c r="D28" s="49">
        <v>2174</v>
      </c>
      <c r="E28" s="47">
        <f t="shared" si="0"/>
        <v>1845.07</v>
      </c>
      <c r="F28" s="49">
        <v>50</v>
      </c>
      <c r="G28" s="47">
        <f t="shared" si="1"/>
        <v>-278.93</v>
      </c>
      <c r="H28" s="47">
        <f t="shared" si="2"/>
        <v>-2124</v>
      </c>
      <c r="I28" s="49">
        <v>50</v>
      </c>
      <c r="J28" s="47">
        <f>I28-F28</f>
        <v>0</v>
      </c>
      <c r="K28" s="49">
        <v>50</v>
      </c>
      <c r="L28" s="47" t="s">
        <v>95</v>
      </c>
      <c r="M28" s="32">
        <f t="shared" si="3"/>
        <v>-1845.07</v>
      </c>
    </row>
    <row r="29" spans="1:21" s="9" customFormat="1" ht="30.75" customHeight="1">
      <c r="A29" s="13" t="s">
        <v>55</v>
      </c>
      <c r="B29" s="16" t="s">
        <v>58</v>
      </c>
      <c r="C29" s="44">
        <f>C30+C31+C32+C33</f>
        <v>183108.57999999996</v>
      </c>
      <c r="D29" s="44">
        <f>D30+D31+D32+D33</f>
        <v>214108.59</v>
      </c>
      <c r="E29" s="47">
        <f t="shared" si="0"/>
        <v>31000.01000000004</v>
      </c>
      <c r="F29" s="44">
        <f>F30+F31+F32+F33</f>
        <v>69505.37</v>
      </c>
      <c r="G29" s="47">
        <f t="shared" si="1"/>
        <v>-113603.20999999996</v>
      </c>
      <c r="H29" s="47">
        <f t="shared" si="2"/>
        <v>-144603.22</v>
      </c>
      <c r="I29" s="44">
        <f>I30+I31+I32+I33</f>
        <v>24774.63</v>
      </c>
      <c r="J29" s="47">
        <f>I29-F29</f>
        <v>-44730.73999999999</v>
      </c>
      <c r="K29" s="44">
        <f>K30+K31+K32+K33</f>
        <v>24775.31</v>
      </c>
      <c r="L29" s="47">
        <f>K29-I29</f>
        <v>0.680000000000291</v>
      </c>
      <c r="M29" s="33">
        <f t="shared" si="3"/>
        <v>-31000.01000000004</v>
      </c>
      <c r="N29" s="8"/>
      <c r="O29" s="8"/>
      <c r="P29" s="8"/>
      <c r="Q29" s="8"/>
      <c r="R29" s="8"/>
      <c r="S29" s="8"/>
      <c r="T29" s="8"/>
      <c r="U29" s="8"/>
    </row>
    <row r="30" spans="1:21" s="9" customFormat="1" ht="16.5" customHeight="1">
      <c r="A30" s="14" t="s">
        <v>63</v>
      </c>
      <c r="B30" s="30" t="s">
        <v>64</v>
      </c>
      <c r="C30" s="45">
        <v>682.77</v>
      </c>
      <c r="D30" s="45">
        <v>850</v>
      </c>
      <c r="E30" s="47">
        <f t="shared" si="0"/>
        <v>167.23000000000002</v>
      </c>
      <c r="F30" s="45">
        <v>800</v>
      </c>
      <c r="G30" s="47">
        <f t="shared" si="1"/>
        <v>117.23000000000002</v>
      </c>
      <c r="H30" s="47" t="s">
        <v>95</v>
      </c>
      <c r="I30" s="45">
        <v>800</v>
      </c>
      <c r="J30" s="47" t="s">
        <v>95</v>
      </c>
      <c r="K30" s="49">
        <v>800</v>
      </c>
      <c r="L30" s="47" t="s">
        <v>95</v>
      </c>
      <c r="M30" s="32">
        <f t="shared" si="3"/>
        <v>-167.23000000000002</v>
      </c>
      <c r="N30" s="8"/>
      <c r="O30" s="8"/>
      <c r="P30" s="8"/>
      <c r="Q30" s="8"/>
      <c r="R30" s="8"/>
      <c r="S30" s="8"/>
      <c r="T30" s="8"/>
      <c r="U30" s="8"/>
    </row>
    <row r="31" spans="1:21" s="9" customFormat="1" ht="16.5" customHeight="1">
      <c r="A31" s="14" t="s">
        <v>65</v>
      </c>
      <c r="B31" s="30" t="s">
        <v>66</v>
      </c>
      <c r="C31" s="45">
        <v>146141.24</v>
      </c>
      <c r="D31" s="45">
        <v>162827.15</v>
      </c>
      <c r="E31" s="47">
        <f t="shared" si="0"/>
        <v>16685.910000000003</v>
      </c>
      <c r="F31" s="45">
        <v>53569.39</v>
      </c>
      <c r="G31" s="47">
        <f t="shared" si="1"/>
        <v>-92571.84999999999</v>
      </c>
      <c r="H31" s="47">
        <f t="shared" si="2"/>
        <v>-109257.76</v>
      </c>
      <c r="I31" s="45">
        <v>370</v>
      </c>
      <c r="J31" s="47">
        <f>I31-F31</f>
        <v>-53199.39</v>
      </c>
      <c r="K31" s="49">
        <v>370</v>
      </c>
      <c r="L31" s="47">
        <f>K31-I31</f>
        <v>0</v>
      </c>
      <c r="M31" s="32">
        <f t="shared" si="3"/>
        <v>-16685.910000000003</v>
      </c>
      <c r="N31" s="8"/>
      <c r="O31" s="8"/>
      <c r="P31" s="8"/>
      <c r="Q31" s="8"/>
      <c r="R31" s="8"/>
      <c r="S31" s="8"/>
      <c r="T31" s="8"/>
      <c r="U31" s="8"/>
    </row>
    <row r="32" spans="1:21" s="9" customFormat="1" ht="16.5" customHeight="1">
      <c r="A32" s="14" t="s">
        <v>67</v>
      </c>
      <c r="B32" s="30" t="s">
        <v>68</v>
      </c>
      <c r="C32" s="45">
        <v>36282.02</v>
      </c>
      <c r="D32" s="45">
        <v>50416</v>
      </c>
      <c r="E32" s="47">
        <f t="shared" si="0"/>
        <v>14133.980000000003</v>
      </c>
      <c r="F32" s="45">
        <v>15119.86</v>
      </c>
      <c r="G32" s="47">
        <f t="shared" si="1"/>
        <v>-21162.159999999996</v>
      </c>
      <c r="H32" s="47">
        <f t="shared" si="2"/>
        <v>-35296.14</v>
      </c>
      <c r="I32" s="45">
        <v>23587.7</v>
      </c>
      <c r="J32" s="47">
        <f>I32-F32</f>
        <v>8467.84</v>
      </c>
      <c r="K32" s="49">
        <v>23587.7</v>
      </c>
      <c r="L32" s="47" t="s">
        <v>95</v>
      </c>
      <c r="M32" s="32">
        <f t="shared" si="3"/>
        <v>-14133.980000000003</v>
      </c>
      <c r="N32" s="8"/>
      <c r="O32" s="8"/>
      <c r="P32" s="8"/>
      <c r="Q32" s="8"/>
      <c r="R32" s="8"/>
      <c r="S32" s="8"/>
      <c r="T32" s="8"/>
      <c r="U32" s="8"/>
    </row>
    <row r="33" spans="1:13" ht="25.5" customHeight="1">
      <c r="A33" s="14" t="s">
        <v>56</v>
      </c>
      <c r="B33" s="15" t="s">
        <v>57</v>
      </c>
      <c r="C33" s="45">
        <v>2.55</v>
      </c>
      <c r="D33" s="45">
        <v>15.44</v>
      </c>
      <c r="E33" s="47">
        <f t="shared" si="0"/>
        <v>12.89</v>
      </c>
      <c r="F33" s="45">
        <v>16.12</v>
      </c>
      <c r="G33" s="47">
        <f t="shared" si="1"/>
        <v>13.57</v>
      </c>
      <c r="H33" s="47" t="s">
        <v>95</v>
      </c>
      <c r="I33" s="45">
        <v>16.93</v>
      </c>
      <c r="J33" s="47" t="s">
        <v>95</v>
      </c>
      <c r="K33" s="49">
        <v>17.61</v>
      </c>
      <c r="L33" s="47">
        <f>K33-I33</f>
        <v>0.6799999999999997</v>
      </c>
      <c r="M33" s="32">
        <f t="shared" si="3"/>
        <v>-12.89</v>
      </c>
    </row>
    <row r="34" spans="1:21" s="9" customFormat="1" ht="16.5">
      <c r="A34" s="13" t="s">
        <v>23</v>
      </c>
      <c r="B34" s="7" t="s">
        <v>24</v>
      </c>
      <c r="C34" s="44">
        <f>C35+C36+C37+C38+C39+C40</f>
        <v>375146.78</v>
      </c>
      <c r="D34" s="44">
        <f>D35+D36+D37+D38+D39+D40</f>
        <v>422838.05</v>
      </c>
      <c r="E34" s="47">
        <f t="shared" si="0"/>
        <v>47691.26999999996</v>
      </c>
      <c r="F34" s="44">
        <f>F35+F36+F37+F38+F39+F40</f>
        <v>484695.91000000003</v>
      </c>
      <c r="G34" s="47">
        <f t="shared" si="1"/>
        <v>109549.13</v>
      </c>
      <c r="H34" s="47">
        <f t="shared" si="2"/>
        <v>61857.860000000044</v>
      </c>
      <c r="I34" s="44">
        <f>I35+I36+I37+I38+I39+I40</f>
        <v>491699.75999999995</v>
      </c>
      <c r="J34" s="47">
        <f>I34-F34</f>
        <v>7003.8499999999185</v>
      </c>
      <c r="K34" s="44">
        <f>K35+K36+K37+K38+K39+K40</f>
        <v>508313.48</v>
      </c>
      <c r="L34" s="47">
        <f>K34-I34</f>
        <v>16613.72000000003</v>
      </c>
      <c r="M34" s="33">
        <f t="shared" si="3"/>
        <v>-47691.26999999996</v>
      </c>
      <c r="N34" s="8"/>
      <c r="O34" s="8"/>
      <c r="P34" s="8"/>
      <c r="Q34" s="8"/>
      <c r="R34" s="8"/>
      <c r="S34" s="8"/>
      <c r="T34" s="8"/>
      <c r="U34" s="8"/>
    </row>
    <row r="35" spans="1:13" ht="12.75" customHeight="1">
      <c r="A35" s="14" t="s">
        <v>25</v>
      </c>
      <c r="B35" s="15" t="s">
        <v>26</v>
      </c>
      <c r="C35" s="51">
        <v>86765.01</v>
      </c>
      <c r="D35" s="45">
        <v>101558.01</v>
      </c>
      <c r="E35" s="47">
        <f t="shared" si="0"/>
        <v>14793</v>
      </c>
      <c r="F35" s="45">
        <v>127761.88</v>
      </c>
      <c r="G35" s="47">
        <f t="shared" si="1"/>
        <v>40996.87000000001</v>
      </c>
      <c r="H35" s="47">
        <f t="shared" si="2"/>
        <v>26203.87000000001</v>
      </c>
      <c r="I35" s="45">
        <v>133459.81</v>
      </c>
      <c r="J35" s="47">
        <f>I35-F35</f>
        <v>5697.929999999993</v>
      </c>
      <c r="K35" s="49">
        <v>138840.39</v>
      </c>
      <c r="L35" s="47">
        <f>K35-I35</f>
        <v>5380.580000000016</v>
      </c>
      <c r="M35" s="32">
        <f t="shared" si="3"/>
        <v>-14793</v>
      </c>
    </row>
    <row r="36" spans="1:13" ht="18" customHeight="1">
      <c r="A36" s="14" t="s">
        <v>27</v>
      </c>
      <c r="B36" s="15" t="s">
        <v>28</v>
      </c>
      <c r="C36" s="51">
        <v>239865.97</v>
      </c>
      <c r="D36" s="45">
        <v>265570.48</v>
      </c>
      <c r="E36" s="47">
        <f t="shared" si="0"/>
        <v>25704.50999999998</v>
      </c>
      <c r="F36" s="45">
        <v>285670.12</v>
      </c>
      <c r="G36" s="47">
        <f t="shared" si="1"/>
        <v>45804.149999999994</v>
      </c>
      <c r="H36" s="47">
        <f t="shared" si="2"/>
        <v>20099.640000000014</v>
      </c>
      <c r="I36" s="45">
        <v>300675.11</v>
      </c>
      <c r="J36" s="47">
        <f>I36-F36</f>
        <v>15004.98999999999</v>
      </c>
      <c r="K36" s="49">
        <v>311829.56</v>
      </c>
      <c r="L36" s="47">
        <f>K36-I36</f>
        <v>11154.450000000012</v>
      </c>
      <c r="M36" s="32">
        <f t="shared" si="3"/>
        <v>-25704.50999999998</v>
      </c>
    </row>
    <row r="37" spans="1:13" ht="18" customHeight="1">
      <c r="A37" s="14" t="s">
        <v>69</v>
      </c>
      <c r="B37" s="15" t="s">
        <v>70</v>
      </c>
      <c r="C37" s="51">
        <v>29043.93</v>
      </c>
      <c r="D37" s="51">
        <v>34143.82</v>
      </c>
      <c r="E37" s="47">
        <f t="shared" si="0"/>
        <v>5099.889999999999</v>
      </c>
      <c r="F37" s="51">
        <v>50642.32</v>
      </c>
      <c r="G37" s="47">
        <f t="shared" si="1"/>
        <v>21598.39</v>
      </c>
      <c r="H37" s="47">
        <f t="shared" si="2"/>
        <v>16498.5</v>
      </c>
      <c r="I37" s="51">
        <v>36100.41</v>
      </c>
      <c r="J37" s="47" t="s">
        <v>95</v>
      </c>
      <c r="K37" s="49">
        <v>36100.42</v>
      </c>
      <c r="L37" s="47" t="s">
        <v>95</v>
      </c>
      <c r="M37" s="32">
        <f t="shared" si="3"/>
        <v>-5099.889999999999</v>
      </c>
    </row>
    <row r="38" spans="1:13" ht="41.25" customHeight="1">
      <c r="A38" s="14" t="s">
        <v>52</v>
      </c>
      <c r="B38" s="15" t="s">
        <v>53</v>
      </c>
      <c r="C38" s="51">
        <v>159.15</v>
      </c>
      <c r="D38" s="51">
        <v>200</v>
      </c>
      <c r="E38" s="47">
        <f t="shared" si="0"/>
        <v>40.849999999999994</v>
      </c>
      <c r="F38" s="51">
        <v>200</v>
      </c>
      <c r="G38" s="47">
        <f t="shared" si="1"/>
        <v>40.849999999999994</v>
      </c>
      <c r="H38" s="47">
        <f t="shared" si="2"/>
        <v>0</v>
      </c>
      <c r="I38" s="51">
        <v>200</v>
      </c>
      <c r="J38" s="47" t="s">
        <v>95</v>
      </c>
      <c r="K38" s="49">
        <v>200</v>
      </c>
      <c r="L38" s="47" t="s">
        <v>95</v>
      </c>
      <c r="M38" s="32">
        <f t="shared" si="3"/>
        <v>-40.849999999999994</v>
      </c>
    </row>
    <row r="39" spans="1:13" ht="30.75" customHeight="1">
      <c r="A39" s="14" t="s">
        <v>29</v>
      </c>
      <c r="B39" s="15" t="s">
        <v>30</v>
      </c>
      <c r="C39" s="51">
        <v>3470.19</v>
      </c>
      <c r="D39" s="51">
        <v>3591.58</v>
      </c>
      <c r="E39" s="47">
        <f t="shared" si="0"/>
        <v>121.38999999999987</v>
      </c>
      <c r="F39" s="51">
        <v>0</v>
      </c>
      <c r="G39" s="47">
        <f t="shared" si="1"/>
        <v>-3470.19</v>
      </c>
      <c r="H39" s="47">
        <f t="shared" si="2"/>
        <v>-3591.58</v>
      </c>
      <c r="I39" s="51">
        <v>0</v>
      </c>
      <c r="J39" s="47" t="s">
        <v>95</v>
      </c>
      <c r="K39" s="49">
        <v>0</v>
      </c>
      <c r="L39" s="47">
        <f>K39-I39</f>
        <v>0</v>
      </c>
      <c r="M39" s="32">
        <f t="shared" si="3"/>
        <v>-121.38999999999987</v>
      </c>
    </row>
    <row r="40" spans="1:13" ht="17.25" customHeight="1">
      <c r="A40" s="14" t="s">
        <v>31</v>
      </c>
      <c r="B40" s="15" t="s">
        <v>32</v>
      </c>
      <c r="C40" s="51">
        <v>15842.53</v>
      </c>
      <c r="D40" s="51">
        <v>17774.16</v>
      </c>
      <c r="E40" s="47">
        <f t="shared" si="0"/>
        <v>1931.6299999999992</v>
      </c>
      <c r="F40" s="51">
        <v>20421.59</v>
      </c>
      <c r="G40" s="47">
        <f t="shared" si="1"/>
        <v>4579.0599999999995</v>
      </c>
      <c r="H40" s="47">
        <f t="shared" si="2"/>
        <v>2647.4300000000003</v>
      </c>
      <c r="I40" s="51">
        <v>21264.43</v>
      </c>
      <c r="J40" s="47" t="s">
        <v>95</v>
      </c>
      <c r="K40" s="49">
        <v>21343.11</v>
      </c>
      <c r="L40" s="47">
        <f>K40-I40</f>
        <v>78.68000000000029</v>
      </c>
      <c r="M40" s="32">
        <f t="shared" si="3"/>
        <v>-1931.6299999999992</v>
      </c>
    </row>
    <row r="41" spans="1:21" s="9" customFormat="1" ht="14.25" customHeight="1">
      <c r="A41" s="13" t="s">
        <v>33</v>
      </c>
      <c r="B41" s="7" t="s">
        <v>34</v>
      </c>
      <c r="C41" s="52">
        <f>C42+C43</f>
        <v>54391.44</v>
      </c>
      <c r="D41" s="52">
        <f>D42+D43</f>
        <v>103367.42000000001</v>
      </c>
      <c r="E41" s="47">
        <f t="shared" si="0"/>
        <v>48975.98000000001</v>
      </c>
      <c r="F41" s="52">
        <f>F42+F43</f>
        <v>108074.89</v>
      </c>
      <c r="G41" s="47">
        <f t="shared" si="1"/>
        <v>53683.45</v>
      </c>
      <c r="H41" s="47">
        <f t="shared" si="2"/>
        <v>4707.469999999987</v>
      </c>
      <c r="I41" s="52">
        <f>I42+I43</f>
        <v>64390.18000000001</v>
      </c>
      <c r="J41" s="47">
        <f>I41-F41</f>
        <v>-43684.70999999999</v>
      </c>
      <c r="K41" s="52">
        <f>K42+K43</f>
        <v>62509.58</v>
      </c>
      <c r="L41" s="47" t="s">
        <v>95</v>
      </c>
      <c r="M41" s="33">
        <f t="shared" si="3"/>
        <v>-48975.98000000001</v>
      </c>
      <c r="N41" s="8"/>
      <c r="O41" s="8"/>
      <c r="P41" s="8"/>
      <c r="Q41" s="8"/>
      <c r="R41" s="8"/>
      <c r="S41" s="8"/>
      <c r="T41" s="8"/>
      <c r="U41" s="8"/>
    </row>
    <row r="42" spans="1:13" ht="14.25" customHeight="1">
      <c r="A42" s="14" t="s">
        <v>35</v>
      </c>
      <c r="B42" s="15" t="s">
        <v>36</v>
      </c>
      <c r="C42" s="51">
        <v>35802.56</v>
      </c>
      <c r="D42" s="51">
        <v>44108.05</v>
      </c>
      <c r="E42" s="47">
        <f t="shared" si="0"/>
        <v>8305.490000000005</v>
      </c>
      <c r="F42" s="51">
        <v>35884.44</v>
      </c>
      <c r="G42" s="47">
        <f t="shared" si="1"/>
        <v>81.88000000000466</v>
      </c>
      <c r="H42" s="47">
        <f t="shared" si="2"/>
        <v>-8223.61</v>
      </c>
      <c r="I42" s="51">
        <v>35884.44</v>
      </c>
      <c r="J42" s="47">
        <f>I42-F42</f>
        <v>0</v>
      </c>
      <c r="K42" s="49">
        <v>35884.44</v>
      </c>
      <c r="L42" s="47" t="s">
        <v>95</v>
      </c>
      <c r="M42" s="32">
        <f t="shared" si="3"/>
        <v>-8305.490000000005</v>
      </c>
    </row>
    <row r="43" spans="1:13" ht="24.75" customHeight="1">
      <c r="A43" s="14" t="s">
        <v>37</v>
      </c>
      <c r="B43" s="15" t="s">
        <v>38</v>
      </c>
      <c r="C43" s="51">
        <v>18588.88</v>
      </c>
      <c r="D43" s="51">
        <v>59259.37</v>
      </c>
      <c r="E43" s="47">
        <f t="shared" si="0"/>
        <v>40670.490000000005</v>
      </c>
      <c r="F43" s="51">
        <v>72190.45</v>
      </c>
      <c r="G43" s="47">
        <f t="shared" si="1"/>
        <v>53601.56999999999</v>
      </c>
      <c r="H43" s="47">
        <f t="shared" si="2"/>
        <v>12931.079999999994</v>
      </c>
      <c r="I43" s="51">
        <v>28505.74</v>
      </c>
      <c r="J43" s="47">
        <f>I43-F43</f>
        <v>-43684.70999999999</v>
      </c>
      <c r="K43" s="49">
        <v>26625.14</v>
      </c>
      <c r="L43" s="47" t="s">
        <v>95</v>
      </c>
      <c r="M43" s="32">
        <f t="shared" si="3"/>
        <v>-40670.490000000005</v>
      </c>
    </row>
    <row r="44" spans="1:21" s="9" customFormat="1" ht="15.75" customHeight="1">
      <c r="A44" s="6" t="s">
        <v>39</v>
      </c>
      <c r="B44" s="17" t="s">
        <v>40</v>
      </c>
      <c r="C44" s="52">
        <f>C45+C47+C48+C46</f>
        <v>40245.11</v>
      </c>
      <c r="D44" s="52">
        <f>D45+D47+D48+D46</f>
        <v>42287.479999999996</v>
      </c>
      <c r="E44" s="47">
        <f t="shared" si="0"/>
        <v>2042.3699999999953</v>
      </c>
      <c r="F44" s="52">
        <f>F45+F47+F48+F46</f>
        <v>57837.05</v>
      </c>
      <c r="G44" s="47">
        <f t="shared" si="1"/>
        <v>17591.940000000002</v>
      </c>
      <c r="H44" s="47">
        <f t="shared" si="2"/>
        <v>15549.570000000007</v>
      </c>
      <c r="I44" s="52">
        <f>I45+I47+I48+I46</f>
        <v>54234.36</v>
      </c>
      <c r="J44" s="47">
        <f>I44-F44</f>
        <v>-3602.6900000000023</v>
      </c>
      <c r="K44" s="52">
        <f>K45+K47+K48+K46</f>
        <v>55099.29</v>
      </c>
      <c r="L44" s="47">
        <f>K44-I44</f>
        <v>864.9300000000003</v>
      </c>
      <c r="M44" s="33">
        <f t="shared" si="3"/>
        <v>-2042.3699999999953</v>
      </c>
      <c r="N44" s="8"/>
      <c r="O44" s="8"/>
      <c r="P44" s="8"/>
      <c r="Q44" s="8"/>
      <c r="R44" s="8"/>
      <c r="S44" s="8"/>
      <c r="T44" s="8"/>
      <c r="U44" s="8"/>
    </row>
    <row r="45" spans="1:13" ht="13.5" customHeight="1">
      <c r="A45" s="10" t="s">
        <v>41</v>
      </c>
      <c r="B45" s="15" t="s">
        <v>42</v>
      </c>
      <c r="C45" s="51">
        <v>2218.21</v>
      </c>
      <c r="D45" s="51">
        <v>2085.71</v>
      </c>
      <c r="E45" s="47">
        <f t="shared" si="0"/>
        <v>-132.5</v>
      </c>
      <c r="F45" s="51">
        <v>2357.3</v>
      </c>
      <c r="G45" s="47">
        <f t="shared" si="1"/>
        <v>139.09000000000015</v>
      </c>
      <c r="H45" s="47">
        <f t="shared" si="2"/>
        <v>271.59000000000015</v>
      </c>
      <c r="I45" s="51">
        <v>2357.3</v>
      </c>
      <c r="J45" s="47" t="s">
        <v>95</v>
      </c>
      <c r="K45" s="49">
        <v>2357.3</v>
      </c>
      <c r="L45" s="47" t="s">
        <v>95</v>
      </c>
      <c r="M45" s="32">
        <f t="shared" si="3"/>
        <v>132.5</v>
      </c>
    </row>
    <row r="46" spans="1:13" ht="13.5" customHeight="1">
      <c r="A46" s="10" t="s">
        <v>75</v>
      </c>
      <c r="B46" s="15" t="s">
        <v>76</v>
      </c>
      <c r="C46" s="51">
        <v>828.87</v>
      </c>
      <c r="D46" s="51">
        <v>856.09</v>
      </c>
      <c r="E46" s="47">
        <f t="shared" si="0"/>
        <v>27.220000000000027</v>
      </c>
      <c r="F46" s="51">
        <v>5905</v>
      </c>
      <c r="G46" s="47">
        <f t="shared" si="1"/>
        <v>5076.13</v>
      </c>
      <c r="H46" s="47">
        <f t="shared" si="2"/>
        <v>5048.91</v>
      </c>
      <c r="I46" s="51">
        <v>1470</v>
      </c>
      <c r="J46" s="47" t="s">
        <v>95</v>
      </c>
      <c r="K46" s="49">
        <v>1470</v>
      </c>
      <c r="L46" s="47">
        <f>K46-I46</f>
        <v>0</v>
      </c>
      <c r="M46" s="32">
        <f t="shared" si="3"/>
        <v>-27.220000000000027</v>
      </c>
    </row>
    <row r="47" spans="1:13" ht="19.5" customHeight="1">
      <c r="A47" s="10" t="s">
        <v>43</v>
      </c>
      <c r="B47" s="15" t="s">
        <v>44</v>
      </c>
      <c r="C47" s="51">
        <v>36922.18</v>
      </c>
      <c r="D47" s="51">
        <v>38851.58</v>
      </c>
      <c r="E47" s="47">
        <f t="shared" si="0"/>
        <v>1929.4000000000015</v>
      </c>
      <c r="F47" s="51">
        <v>49574.75</v>
      </c>
      <c r="G47" s="47">
        <f t="shared" si="1"/>
        <v>12652.57</v>
      </c>
      <c r="H47" s="47">
        <f t="shared" si="2"/>
        <v>10723.169999999998</v>
      </c>
      <c r="I47" s="51">
        <v>50407.06</v>
      </c>
      <c r="J47" s="47">
        <f>I47-F47</f>
        <v>832.3099999999977</v>
      </c>
      <c r="K47" s="49">
        <v>51271.99</v>
      </c>
      <c r="L47" s="47">
        <f>K47-I47</f>
        <v>864.9300000000003</v>
      </c>
      <c r="M47" s="32">
        <f t="shared" si="3"/>
        <v>-1929.4000000000015</v>
      </c>
    </row>
    <row r="48" spans="1:13" ht="33" customHeight="1">
      <c r="A48" s="10" t="s">
        <v>71</v>
      </c>
      <c r="B48" s="15" t="s">
        <v>72</v>
      </c>
      <c r="C48" s="51">
        <v>275.85</v>
      </c>
      <c r="D48" s="51">
        <v>494.1</v>
      </c>
      <c r="E48" s="47">
        <f t="shared" si="0"/>
        <v>218.25</v>
      </c>
      <c r="F48" s="51">
        <v>0</v>
      </c>
      <c r="G48" s="47">
        <f t="shared" si="1"/>
        <v>-275.85</v>
      </c>
      <c r="H48" s="47">
        <f t="shared" si="2"/>
        <v>-494.1</v>
      </c>
      <c r="I48" s="51" t="s">
        <v>95</v>
      </c>
      <c r="J48" s="47" t="s">
        <v>95</v>
      </c>
      <c r="K48" s="49" t="s">
        <v>95</v>
      </c>
      <c r="L48" s="47" t="s">
        <v>95</v>
      </c>
      <c r="M48" s="32">
        <f t="shared" si="3"/>
        <v>-218.25</v>
      </c>
    </row>
    <row r="49" spans="1:13" ht="12.75" customHeight="1">
      <c r="A49" s="6" t="s">
        <v>45</v>
      </c>
      <c r="B49" s="16" t="s">
        <v>46</v>
      </c>
      <c r="C49" s="52">
        <f>C51+C50</f>
        <v>1028.66</v>
      </c>
      <c r="D49" s="52">
        <f>D51</f>
        <v>20345.8</v>
      </c>
      <c r="E49" s="47">
        <f t="shared" si="0"/>
        <v>19317.14</v>
      </c>
      <c r="F49" s="52">
        <f>F51</f>
        <v>1694.57</v>
      </c>
      <c r="G49" s="47">
        <f t="shared" si="1"/>
        <v>665.9099999999999</v>
      </c>
      <c r="H49" s="47">
        <f t="shared" si="2"/>
        <v>-18651.23</v>
      </c>
      <c r="I49" s="52">
        <f>I50+I51</f>
        <v>452.13</v>
      </c>
      <c r="J49" s="47">
        <f>I49-F49</f>
        <v>-1242.44</v>
      </c>
      <c r="K49" s="52">
        <f>K50+K51</f>
        <v>452.34</v>
      </c>
      <c r="L49" s="47" t="s">
        <v>95</v>
      </c>
      <c r="M49" s="33">
        <f t="shared" si="3"/>
        <v>-19317.14</v>
      </c>
    </row>
    <row r="50" spans="1:13" ht="12.75" customHeight="1">
      <c r="A50" s="31" t="s">
        <v>91</v>
      </c>
      <c r="B50" s="30" t="s">
        <v>92</v>
      </c>
      <c r="C50" s="51">
        <v>0</v>
      </c>
      <c r="D50" s="52" t="s">
        <v>95</v>
      </c>
      <c r="E50" s="47">
        <f t="shared" si="0"/>
        <v>0</v>
      </c>
      <c r="F50" s="52" t="s">
        <v>95</v>
      </c>
      <c r="G50" s="47">
        <f t="shared" si="1"/>
        <v>0</v>
      </c>
      <c r="H50" s="47" t="s">
        <v>95</v>
      </c>
      <c r="I50" s="52" t="s">
        <v>95</v>
      </c>
      <c r="J50" s="47" t="s">
        <v>95</v>
      </c>
      <c r="K50" s="49" t="s">
        <v>95</v>
      </c>
      <c r="L50" s="47" t="s">
        <v>95</v>
      </c>
      <c r="M50" s="33"/>
    </row>
    <row r="51" spans="1:13" ht="14.25" customHeight="1">
      <c r="A51" s="10" t="s">
        <v>77</v>
      </c>
      <c r="B51" s="18" t="s">
        <v>78</v>
      </c>
      <c r="C51" s="53">
        <v>1028.66</v>
      </c>
      <c r="D51" s="51">
        <v>20345.8</v>
      </c>
      <c r="E51" s="47">
        <f t="shared" si="0"/>
        <v>19317.14</v>
      </c>
      <c r="F51" s="51">
        <v>1694.57</v>
      </c>
      <c r="G51" s="47">
        <f t="shared" si="1"/>
        <v>665.9099999999999</v>
      </c>
      <c r="H51" s="47">
        <f t="shared" si="2"/>
        <v>-18651.23</v>
      </c>
      <c r="I51" s="51">
        <v>452.13</v>
      </c>
      <c r="J51" s="47">
        <f>I51-F51</f>
        <v>-1242.44</v>
      </c>
      <c r="K51" s="49">
        <v>452.34</v>
      </c>
      <c r="L51" s="47" t="s">
        <v>95</v>
      </c>
      <c r="M51" s="32">
        <f t="shared" si="3"/>
        <v>-19317.14</v>
      </c>
    </row>
    <row r="52" spans="1:13" ht="20.25" customHeight="1">
      <c r="A52" s="10" t="s">
        <v>47</v>
      </c>
      <c r="B52" s="16" t="s">
        <v>48</v>
      </c>
      <c r="C52" s="52">
        <f>C53</f>
        <v>4015.54</v>
      </c>
      <c r="D52" s="52">
        <f>D53</f>
        <v>3696.92</v>
      </c>
      <c r="E52" s="47">
        <f t="shared" si="0"/>
        <v>-318.6199999999999</v>
      </c>
      <c r="F52" s="52">
        <f>F53</f>
        <v>4149.22</v>
      </c>
      <c r="G52" s="47">
        <f t="shared" si="1"/>
        <v>133.6800000000003</v>
      </c>
      <c r="H52" s="47">
        <f t="shared" si="2"/>
        <v>452.3000000000002</v>
      </c>
      <c r="I52" s="52">
        <f>I53</f>
        <v>4149.22</v>
      </c>
      <c r="J52" s="47" t="s">
        <v>95</v>
      </c>
      <c r="K52" s="52">
        <f>K53</f>
        <v>4149.22</v>
      </c>
      <c r="L52" s="47" t="s">
        <v>95</v>
      </c>
      <c r="M52" s="32">
        <f t="shared" si="3"/>
        <v>318.6199999999999</v>
      </c>
    </row>
    <row r="53" spans="1:13" ht="18.75" customHeight="1">
      <c r="A53" s="10" t="s">
        <v>49</v>
      </c>
      <c r="B53" s="15" t="s">
        <v>50</v>
      </c>
      <c r="C53" s="51">
        <v>4015.54</v>
      </c>
      <c r="D53" s="51">
        <v>3696.92</v>
      </c>
      <c r="E53" s="47">
        <f t="shared" si="0"/>
        <v>-318.6199999999999</v>
      </c>
      <c r="F53" s="51">
        <v>4149.22</v>
      </c>
      <c r="G53" s="47">
        <f t="shared" si="1"/>
        <v>133.6800000000003</v>
      </c>
      <c r="H53" s="47">
        <f t="shared" si="2"/>
        <v>452.3000000000002</v>
      </c>
      <c r="I53" s="51">
        <v>4149.22</v>
      </c>
      <c r="J53" s="47" t="s">
        <v>95</v>
      </c>
      <c r="K53" s="49">
        <v>4149.22</v>
      </c>
      <c r="L53" s="47" t="s">
        <v>95</v>
      </c>
      <c r="M53" s="32">
        <f t="shared" si="3"/>
        <v>318.6199999999999</v>
      </c>
    </row>
    <row r="54" spans="3:12" ht="16.5">
      <c r="C54" s="54"/>
      <c r="D54" s="55"/>
      <c r="E54" s="54"/>
      <c r="F54" s="55"/>
      <c r="G54" s="55"/>
      <c r="H54" s="55"/>
      <c r="I54" s="55"/>
      <c r="J54" s="55"/>
      <c r="K54" s="55"/>
      <c r="L54" s="56"/>
    </row>
    <row r="55" spans="2:12" ht="16.5" customHeight="1">
      <c r="B55" s="19"/>
      <c r="C55" s="25"/>
      <c r="D55" s="20"/>
      <c r="E55" s="25"/>
      <c r="F55" s="20"/>
      <c r="G55" s="20"/>
      <c r="H55" s="20"/>
      <c r="I55" s="20"/>
      <c r="J55" s="20"/>
      <c r="K55" s="20"/>
      <c r="L55" s="28"/>
    </row>
    <row r="56" spans="1:12" s="4" customFormat="1" ht="16.5">
      <c r="A56" s="1"/>
      <c r="B56" s="19"/>
      <c r="C56" s="25"/>
      <c r="D56" s="20"/>
      <c r="E56" s="25"/>
      <c r="F56" s="20"/>
      <c r="G56" s="20"/>
      <c r="H56" s="20"/>
      <c r="I56" s="20"/>
      <c r="J56" s="20"/>
      <c r="K56" s="20"/>
      <c r="L56" s="28"/>
    </row>
    <row r="57" spans="1:12" s="4" customFormat="1" ht="16.5">
      <c r="A57" s="1"/>
      <c r="B57" s="19"/>
      <c r="C57" s="25"/>
      <c r="D57" s="20"/>
      <c r="E57" s="25"/>
      <c r="F57" s="20"/>
      <c r="G57" s="20"/>
      <c r="H57" s="20"/>
      <c r="I57" s="20"/>
      <c r="J57" s="20"/>
      <c r="K57" s="20"/>
      <c r="L57" s="28"/>
    </row>
    <row r="58" spans="1:12" s="4" customFormat="1" ht="16.5" hidden="1">
      <c r="A58" s="1"/>
      <c r="B58" s="2"/>
      <c r="C58" s="24"/>
      <c r="D58" s="3"/>
      <c r="E58" s="24"/>
      <c r="F58" s="3"/>
      <c r="G58" s="3"/>
      <c r="H58" s="3"/>
      <c r="I58" s="3"/>
      <c r="J58" s="3"/>
      <c r="K58" s="3"/>
      <c r="L58" s="27"/>
    </row>
    <row r="59" spans="1:12" s="4" customFormat="1" ht="16.5" hidden="1">
      <c r="A59" s="1"/>
      <c r="B59" s="2"/>
      <c r="C59" s="24"/>
      <c r="D59" s="3"/>
      <c r="E59" s="24"/>
      <c r="F59" s="3"/>
      <c r="G59" s="3"/>
      <c r="H59" s="3"/>
      <c r="I59" s="3"/>
      <c r="J59" s="3"/>
      <c r="K59" s="3"/>
      <c r="L59" s="27"/>
    </row>
    <row r="60" spans="1:12" s="4" customFormat="1" ht="16.5" customHeight="1">
      <c r="A60" s="1"/>
      <c r="B60" s="21"/>
      <c r="C60" s="26"/>
      <c r="D60" s="22"/>
      <c r="E60" s="26"/>
      <c r="F60" s="22"/>
      <c r="G60" s="22"/>
      <c r="H60" s="22"/>
      <c r="I60" s="22"/>
      <c r="J60" s="22"/>
      <c r="K60" s="22"/>
      <c r="L60" s="29"/>
    </row>
    <row r="61" spans="1:12" s="4" customFormat="1" ht="16.5">
      <c r="A61" s="1"/>
      <c r="B61" s="21"/>
      <c r="C61" s="26"/>
      <c r="D61" s="22"/>
      <c r="E61" s="26"/>
      <c r="F61" s="22"/>
      <c r="G61" s="22"/>
      <c r="H61" s="22"/>
      <c r="I61" s="22"/>
      <c r="J61" s="22"/>
      <c r="K61" s="22"/>
      <c r="L61" s="29"/>
    </row>
    <row r="62" spans="1:12" s="4" customFormat="1" ht="41.25" customHeight="1">
      <c r="A62" s="1"/>
      <c r="B62" s="21"/>
      <c r="C62" s="26"/>
      <c r="D62" s="22"/>
      <c r="E62" s="26"/>
      <c r="F62" s="22"/>
      <c r="G62" s="22"/>
      <c r="H62" s="22"/>
      <c r="I62" s="22"/>
      <c r="J62" s="22"/>
      <c r="K62" s="22"/>
      <c r="L62" s="29"/>
    </row>
  </sheetData>
  <sheetProtection selectLockedCells="1" selectUnlockedCells="1"/>
  <mergeCells count="2">
    <mergeCell ref="A3:L3"/>
    <mergeCell ref="D4:L4"/>
  </mergeCells>
  <printOptions/>
  <pageMargins left="0.35433070866141736" right="0.31496062992125984" top="0.7874015748031497" bottom="0.9448818897637796" header="0.5118110236220472" footer="0.7874015748031497"/>
  <pageSetup firstPageNumber="1" useFirstPageNumber="1" fitToHeight="2" horizontalDpi="300" verticalDpi="300" orientation="landscape" paperSize="9" scale="84" r:id="rId1"/>
  <headerFooter alignWithMargins="0">
    <oddFooter>&amp;C&amp;"Times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104</cp:lastModifiedBy>
  <cp:lastPrinted>2021-12-21T01:43:14Z</cp:lastPrinted>
  <dcterms:created xsi:type="dcterms:W3CDTF">2017-11-20T00:50:18Z</dcterms:created>
  <dcterms:modified xsi:type="dcterms:W3CDTF">2022-11-24T01:04:45Z</dcterms:modified>
  <cp:category/>
  <cp:version/>
  <cp:contentType/>
  <cp:contentStatus/>
</cp:coreProperties>
</file>